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 activeTab="1"/>
  </bookViews>
  <sheets>
    <sheet name="1. Transporte Escolar" sheetId="1" r:id="rId1"/>
    <sheet name="2.Encargos Sociais" sheetId="2" r:id="rId2"/>
    <sheet name="3.BDI" sheetId="4" r:id="rId3"/>
    <sheet name="4. Depreciação" sheetId="5" r:id="rId4"/>
    <sheet name="Plan1" sheetId="6" r:id="rId5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63" i="1" l="1"/>
  <c r="E39" i="1" l="1"/>
  <c r="E89" i="1" l="1"/>
  <c r="D97" i="1" s="1"/>
  <c r="E90" i="1"/>
  <c r="D98" i="1" s="1"/>
  <c r="E88" i="1"/>
  <c r="D96" i="1" s="1"/>
  <c r="E87" i="1"/>
  <c r="D95" i="1" s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C97" i="1"/>
  <c r="E97" i="1" s="1"/>
  <c r="C95" i="1"/>
  <c r="E95" i="1" s="1"/>
  <c r="C98" i="1"/>
  <c r="E98" i="1" s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6" i="1"/>
  <c r="E37" i="1" s="1"/>
  <c r="E31" i="1"/>
  <c r="E26" i="1"/>
  <c r="A26" i="1"/>
  <c r="A16" i="1"/>
  <c r="A15" i="1"/>
  <c r="A14" i="1"/>
  <c r="A12" i="1"/>
  <c r="A11" i="1"/>
  <c r="A9" i="1"/>
  <c r="A8" i="1"/>
  <c r="C111" i="1" l="1"/>
  <c r="C96" i="1"/>
  <c r="D48" i="1"/>
  <c r="E63" i="1"/>
  <c r="E38" i="1"/>
  <c r="E40" i="1" s="1"/>
  <c r="D41" i="1" s="1"/>
  <c r="E96" i="1" l="1"/>
  <c r="F99" i="1" s="1"/>
  <c r="E41" i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<sst xmlns="http://schemas.openxmlformats.org/spreadsheetml/2006/main" count="227" uniqueCount="137">
  <si>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</si>
  <si>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</si>
  <si>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</si>
  <si>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</si>
  <si>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</si>
  <si>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</si>
  <si>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</si>
  <si>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</si>
  <si>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</si>
  <si>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</si>
  <si>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</si>
  <si>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</si>
  <si>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</si>
  <si>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</si>
  <si>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</si>
  <si>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</si>
  <si>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</si>
  <si>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</si>
  <si>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</si>
  <si>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</si>
  <si>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</si>
  <si>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</si>
  <si>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</si>
  <si>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</si>
  <si>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</si>
  <si>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</si>
  <si>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</si>
  <si>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</si>
  <si>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</si>
  <si>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</si>
  <si>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</si>
  <si>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</si>
  <si>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</si>
  <si>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</si>
  <si>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</si>
  <si>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</si>
  <si>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</si>
  <si>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</si>
  <si>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</si>
  <si>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</si>
  <si>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</si>
  <si>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</si>
  <si>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</si>
  <si>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</si>
  <si>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</si>
  <si>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</si>
  <si>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</si>
  <si>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</si>
  <si>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</si>
  <si>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</si>
  <si>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</si>
  <si>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</si>
  <si>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</si>
  <si>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</si>
  <si>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</si>
  <si>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</si>
  <si>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</si>
  <si>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</si>
  <si>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</si>
  <si>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</si>
  <si>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</si>
  <si>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</si>
  <si>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</si>
  <si>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</si>
  <si>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</si>
  <si>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</si>
  <si>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</si>
  <si>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</si>
  <si>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</si>
  <si>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</si>
  <si>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</si>
  <si>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</si>
  <si>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</si>
  <si>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</si>
  <si>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</si>
  <si>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</si>
  <si>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</si>
  <si>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</si>
  <si>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</si>
  <si>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</si>
  <si>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</si>
  <si>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</si>
  <si>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</si>
  <si>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</si>
  <si>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</si>
  <si>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</si>
  <si>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</si>
  <si>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</si>
  <si>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</si>
  <si>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</si>
  <si>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</si>
  <si>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</si>
  <si>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</si>
  <si>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</si>
  <si>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</si>
  <si>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</si>
  <si>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</si>
  <si>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</si>
  <si>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</si>
  <si>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</si>
  <si>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</si>
  <si>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</si>
  <si>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</si>
  <si>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</si>
  <si>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</si>
  <si>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</si>
  <si>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</si>
  <si>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</si>
  <si>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</si>
  <si>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</si>
  <si>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</si>
  <si>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</si>
  <si>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</si>
  <si>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</si>
  <si>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</si>
  <si>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</si>
  <si>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</si>
  <si>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</si>
  <si>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</si>
  <si>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</si>
  <si>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</si>
  <si>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</si>
  <si>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</si>
  <si>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</si>
  <si>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</si>
  <si>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</si>
  <si>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</si>
  <si>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</si>
  <si>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</si>
  <si>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</si>
  <si>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</si>
  <si>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</si>
  <si>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</si>
  <si>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04 - Rincão dos Pires e zona urbana de São Martinho da Serra</t>
  </si>
  <si>
    <t xml:space="preserve">Veículo compatível p/transporte com lotação mínima de 15 (lugares) -  Óleo (Van) no caso do veículo a ser utilizado no serviço ser Kombi cotar gasolina  </t>
  </si>
  <si>
    <t>Vistoria Veículo Leve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</si>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</sst>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view="pageBreakPreview" topLeftCell="A114" zoomScaleNormal="100" zoomScaleSheetLayoutView="100" zoomScalePageLayoutView="98" workbookViewId="0">
      <selection activeCell="D90" sqref="D90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2" t="s">
        <v>0</v>
      </c>
      <c r="B1" s="232"/>
      <c r="C1" s="232"/>
      <c r="D1" s="232"/>
      <c r="E1" s="232"/>
      <c r="F1" s="232"/>
    </row>
    <row r="2" spans="1:7" x14ac:dyDescent="0.2">
      <c r="A2" s="3"/>
    </row>
    <row r="3" spans="1:7" s="5" customFormat="1" ht="35.85" customHeight="1" x14ac:dyDescent="0.2">
      <c r="A3" s="233" t="s">
        <v>133</v>
      </c>
      <c r="B3" s="233"/>
      <c r="C3" s="233"/>
      <c r="D3" s="233"/>
      <c r="E3" s="233"/>
      <c r="F3" s="233"/>
      <c r="G3" s="4"/>
    </row>
    <row r="4" spans="1:7" s="5" customFormat="1" ht="21.75" customHeight="1" x14ac:dyDescent="0.2">
      <c r="A4" s="234" t="s">
        <v>1</v>
      </c>
      <c r="B4" s="234"/>
      <c r="C4" s="234"/>
      <c r="D4" s="234"/>
      <c r="E4" s="234"/>
      <c r="F4" s="234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5" t="s">
        <v>92</v>
      </c>
      <c r="B6" s="235"/>
      <c r="C6" s="235"/>
      <c r="D6" s="235"/>
      <c r="E6" s="235"/>
      <c r="F6" s="235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0.47096967746735546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0.17182129319629424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0.11005177384824927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4175.4913608888892</v>
      </c>
      <c r="F11" s="44">
        <f t="shared" si="0"/>
        <v>0.31224194862596666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1010.0086822222223</v>
      </c>
      <c r="F12" s="54">
        <f t="shared" si="0"/>
        <v>7.5528135926756002E-2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5.8120395119835412E-3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1912.28224</v>
      </c>
      <c r="F14" s="54">
        <f t="shared" si="0"/>
        <v>0.14299987266967243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1029.253504</v>
      </c>
      <c r="F15" s="54">
        <f t="shared" si="0"/>
        <v>7.69672577290757E-2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146.22476800000001</v>
      </c>
      <c r="F16" s="54">
        <f t="shared" si="0"/>
        <v>1.0934642788478961E-2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5.970659697278201E-3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2899.0274573030447</v>
      </c>
      <c r="F18" s="44">
        <f t="shared" si="0"/>
        <v>0.21678837390667793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13372.614984191932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109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5" t="s">
        <v>6</v>
      </c>
      <c r="B24" s="246"/>
      <c r="C24" s="246"/>
      <c r="D24" s="246"/>
      <c r="E24" s="246"/>
      <c r="F24" s="247"/>
      <c r="G24" s="6"/>
    </row>
    <row r="25" spans="1:7" s="7" customFormat="1" ht="15" customHeight="1" x14ac:dyDescent="0.2">
      <c r="A25" s="227" t="s">
        <v>7</v>
      </c>
      <c r="B25" s="227"/>
      <c r="C25" s="227"/>
      <c r="D25" s="227"/>
      <c r="E25" s="257" t="s">
        <v>8</v>
      </c>
      <c r="F25" s="258"/>
      <c r="G25" s="6"/>
    </row>
    <row r="26" spans="1:7" s="7" customFormat="1" ht="15" customHeight="1" x14ac:dyDescent="0.2">
      <c r="A26" s="264" t="str">
        <f>+A34</f>
        <v>1.1. Motorista Turno do Dia</v>
      </c>
      <c r="B26" s="264"/>
      <c r="C26" s="264"/>
      <c r="D26" s="264"/>
      <c r="E26" s="259">
        <f>C41</f>
        <v>1</v>
      </c>
      <c r="F26" s="259"/>
      <c r="G26" s="6"/>
    </row>
    <row r="27" spans="1:7" s="7" customFormat="1" ht="15" customHeight="1" thickBot="1" x14ac:dyDescent="0.25">
      <c r="A27" s="263" t="s">
        <v>120</v>
      </c>
      <c r="B27" s="263"/>
      <c r="C27" s="263"/>
      <c r="D27" s="263"/>
      <c r="E27" s="260">
        <v>1</v>
      </c>
      <c r="F27" s="260"/>
      <c r="G27" s="6"/>
    </row>
    <row r="28" spans="1:7" s="7" customFormat="1" ht="15" customHeight="1" thickBot="1" x14ac:dyDescent="0.25">
      <c r="A28" s="265" t="s">
        <v>9</v>
      </c>
      <c r="B28" s="266"/>
      <c r="C28" s="266"/>
      <c r="D28" s="267"/>
      <c r="E28" s="261">
        <v>2</v>
      </c>
      <c r="F28" s="262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8" t="s">
        <v>10</v>
      </c>
      <c r="B30" s="229"/>
      <c r="C30" s="229"/>
      <c r="D30" s="230"/>
      <c r="E30" s="248" t="s">
        <v>8</v>
      </c>
      <c r="F30" s="249"/>
      <c r="G30" s="6"/>
    </row>
    <row r="31" spans="1:7" s="7" customFormat="1" ht="38.25" customHeight="1" thickBot="1" x14ac:dyDescent="0.25">
      <c r="A31" s="252" t="s">
        <v>134</v>
      </c>
      <c r="B31" s="253"/>
      <c r="C31" s="253"/>
      <c r="D31" s="254"/>
      <c r="E31" s="250">
        <f>C65</f>
        <v>1</v>
      </c>
      <c r="F31" s="251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2" t="s">
        <v>20</v>
      </c>
      <c r="B37" s="243"/>
      <c r="C37" s="243"/>
      <c r="D37" s="244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42" t="s">
        <v>23</v>
      </c>
      <c r="B40" s="243"/>
      <c r="C40" s="243"/>
      <c r="D40" s="244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2" t="s">
        <v>20</v>
      </c>
      <c r="B47" s="243"/>
      <c r="C47" s="243"/>
      <c r="D47" s="244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2" t="s">
        <v>28</v>
      </c>
      <c r="B50" s="243"/>
      <c r="C50" s="243"/>
      <c r="D50" s="244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257036</v>
      </c>
      <c r="E60" s="71">
        <f>C60*D60</f>
        <v>257036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105</v>
      </c>
      <c r="E61" s="78" t="s">
        <v>105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105</v>
      </c>
      <c r="E62" s="78" t="s">
        <v>105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257036</v>
      </c>
      <c r="E63" s="78">
        <f>C63*D63/100</f>
        <v>181801.56280000001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181801.56280000001</v>
      </c>
      <c r="E64" s="87">
        <f>IFERROR(D64/C64,0)</f>
        <v>1010.0086822222223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1010.0086822222223</v>
      </c>
      <c r="E65" s="87">
        <f>C65*D65</f>
        <v>1010.0086822222223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1010.0086822222223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135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106</v>
      </c>
      <c r="B80" s="94">
        <v>86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107</v>
      </c>
      <c r="B81" s="94">
        <v>71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108</v>
      </c>
      <c r="B82" s="94">
        <v>15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1720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5" t="s">
        <v>94</v>
      </c>
      <c r="B85" s="256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121</v>
      </c>
      <c r="C86" s="222" t="s">
        <v>122</v>
      </c>
      <c r="D86" s="223" t="s">
        <v>123</v>
      </c>
      <c r="E86" s="224" t="s">
        <v>124</v>
      </c>
      <c r="I86" s="11"/>
      <c r="J86" s="11"/>
    </row>
    <row r="87" spans="1:10" x14ac:dyDescent="0.2">
      <c r="A87" s="226" t="s">
        <v>44</v>
      </c>
      <c r="B87" s="217" t="s">
        <v>125</v>
      </c>
      <c r="C87" s="225">
        <v>9</v>
      </c>
      <c r="D87" s="149">
        <v>37.409999999999997</v>
      </c>
      <c r="E87" s="94">
        <f>D87*C87</f>
        <v>336.68999999999994</v>
      </c>
      <c r="F87" s="60"/>
      <c r="I87" s="11"/>
      <c r="J87" s="11"/>
    </row>
    <row r="88" spans="1:10" ht="25.5" x14ac:dyDescent="0.2">
      <c r="A88" s="226"/>
      <c r="B88" s="148" t="s">
        <v>126</v>
      </c>
      <c r="C88" s="76">
        <v>1</v>
      </c>
      <c r="D88" s="149">
        <v>24.95</v>
      </c>
      <c r="E88" s="94">
        <f t="shared" ref="E88:E90" si="1">D88*C88</f>
        <v>24.95</v>
      </c>
      <c r="F88" s="60"/>
      <c r="I88" s="11"/>
      <c r="J88" s="11"/>
    </row>
    <row r="89" spans="1:10" ht="25.5" x14ac:dyDescent="0.2">
      <c r="A89" s="218"/>
      <c r="B89" s="148" t="s">
        <v>127</v>
      </c>
      <c r="C89" s="76">
        <v>1</v>
      </c>
      <c r="D89" s="149">
        <v>101.9</v>
      </c>
      <c r="E89" s="94">
        <f t="shared" si="1"/>
        <v>101.9</v>
      </c>
      <c r="F89" s="60"/>
      <c r="I89" s="11"/>
      <c r="J89" s="11"/>
    </row>
    <row r="90" spans="1:10" x14ac:dyDescent="0.2">
      <c r="A90" s="218"/>
      <c r="B90" s="148" t="s">
        <v>132</v>
      </c>
      <c r="C90" s="76">
        <v>1</v>
      </c>
      <c r="D90" s="149">
        <v>99.9</v>
      </c>
      <c r="E90" s="94">
        <f t="shared" si="1"/>
        <v>99.9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6">
        <v>6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286.66666666666669</v>
      </c>
      <c r="D94" s="152"/>
      <c r="E94" s="94">
        <f>C94*D93</f>
        <v>1783.0666666666666</v>
      </c>
      <c r="F94" s="60"/>
      <c r="I94" s="11"/>
      <c r="J94" s="11"/>
    </row>
    <row r="95" spans="1:10" x14ac:dyDescent="0.2">
      <c r="A95" s="76" t="s">
        <v>128</v>
      </c>
      <c r="B95" s="77" t="s">
        <v>49</v>
      </c>
      <c r="C95" s="96">
        <f>B83/C85</f>
        <v>0.22933333333333333</v>
      </c>
      <c r="D95" s="94">
        <f>E87</f>
        <v>336.68999999999994</v>
      </c>
      <c r="E95" s="94">
        <f>C95*D95</f>
        <v>77.21423999999999</v>
      </c>
      <c r="F95" s="60"/>
      <c r="G95" s="1"/>
    </row>
    <row r="96" spans="1:10" x14ac:dyDescent="0.2">
      <c r="A96" s="76" t="s">
        <v>129</v>
      </c>
      <c r="B96" s="77" t="s">
        <v>49</v>
      </c>
      <c r="C96" s="143">
        <f>B83/C85</f>
        <v>0.22933333333333333</v>
      </c>
      <c r="D96" s="94">
        <f t="shared" ref="D96:D98" si="2">E88</f>
        <v>24.95</v>
      </c>
      <c r="E96" s="94">
        <f t="shared" ref="E96:E98" si="3">C96*D96</f>
        <v>5.7218666666666662</v>
      </c>
      <c r="F96" s="60"/>
      <c r="G96" s="1"/>
    </row>
    <row r="97" spans="1:7" x14ac:dyDescent="0.2">
      <c r="A97" s="76" t="s">
        <v>130</v>
      </c>
      <c r="B97" s="214" t="s">
        <v>49</v>
      </c>
      <c r="C97" s="215">
        <f>B83/C85</f>
        <v>0.22933333333333333</v>
      </c>
      <c r="D97" s="94">
        <f t="shared" si="2"/>
        <v>101.9</v>
      </c>
      <c r="E97" s="94">
        <f t="shared" si="3"/>
        <v>23.369066666666669</v>
      </c>
      <c r="F97" s="60"/>
      <c r="G97" s="1"/>
    </row>
    <row r="98" spans="1:7" ht="13.5" thickBot="1" x14ac:dyDescent="0.25">
      <c r="A98" s="76" t="s">
        <v>131</v>
      </c>
      <c r="B98" s="214" t="s">
        <v>49</v>
      </c>
      <c r="C98" s="216">
        <f>B83/C85</f>
        <v>0.22933333333333333</v>
      </c>
      <c r="D98" s="94">
        <f t="shared" si="2"/>
        <v>99.9</v>
      </c>
      <c r="E98" s="94">
        <f t="shared" si="3"/>
        <v>22.910400000000003</v>
      </c>
      <c r="F98" s="60"/>
      <c r="G98" s="1"/>
    </row>
    <row r="99" spans="1:7" ht="14.25" customHeight="1" thickBot="1" x14ac:dyDescent="0.25">
      <c r="A99" s="72" t="s">
        <v>50</v>
      </c>
      <c r="B99" s="236" t="s">
        <v>51</v>
      </c>
      <c r="C99" s="237"/>
      <c r="D99" s="237"/>
      <c r="E99" s="238"/>
      <c r="F99" s="89">
        <f>SUM(E93:E98)</f>
        <v>1912.28224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119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118</v>
      </c>
      <c r="C103" s="78">
        <f>F112+F99</f>
        <v>2058.507008</v>
      </c>
      <c r="D103" s="146">
        <v>0.5</v>
      </c>
      <c r="E103" s="71">
        <f>C103*D103</f>
        <v>1029.253504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1029.253504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4</v>
      </c>
      <c r="D109" s="146">
        <v>531.34</v>
      </c>
      <c r="E109" s="71">
        <f>C109*D109</f>
        <v>2125.36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2125.36</v>
      </c>
      <c r="E110" s="78">
        <f>IFERROR(D110/C110,"-")</f>
        <v>8.5014400000000004E-2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1720</v>
      </c>
      <c r="D111" s="78">
        <f>E110</f>
        <v>8.5014400000000004E-2</v>
      </c>
      <c r="E111" s="78">
        <f>IFERROR(C111*D111,0)</f>
        <v>146.22476800000001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146.22476800000001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4175.4913608888892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99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110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100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101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39" t="s">
        <v>101</v>
      </c>
      <c r="B122" s="240"/>
      <c r="C122" s="240"/>
      <c r="D122" s="240"/>
      <c r="E122" s="241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10553.430860222223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102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10553.430860222223</v>
      </c>
      <c r="E129" s="71">
        <f>C129*D129/100</f>
        <v>2899.0274573030447</v>
      </c>
      <c r="F129" s="60"/>
    </row>
    <row r="130" spans="1:7" ht="13.5" thickBot="1" x14ac:dyDescent="0.25">
      <c r="A130" s="239" t="s">
        <v>103</v>
      </c>
      <c r="B130" s="240"/>
      <c r="C130" s="240"/>
      <c r="D130" s="240"/>
      <c r="E130" s="241"/>
      <c r="F130" s="89">
        <f>+E129</f>
        <v>2899.0274573030447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13452.458317525266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7.8211966962356199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1"/>
      <c r="C139" s="231"/>
      <c r="D139" s="231"/>
      <c r="E139" s="231"/>
      <c r="F139" s="101"/>
    </row>
    <row r="140" spans="1:7" x14ac:dyDescent="0.2">
      <c r="A140" s="205" t="s">
        <v>109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tabSelected="1"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2" t="s">
        <v>91</v>
      </c>
      <c r="B1" s="232"/>
      <c r="C1" s="232"/>
    </row>
    <row r="2" spans="1:12" x14ac:dyDescent="0.2">
      <c r="A2" s="268" t="s">
        <v>62</v>
      </c>
      <c r="B2" s="268"/>
      <c r="C2" s="268"/>
    </row>
    <row r="4" spans="1:12" ht="18" x14ac:dyDescent="0.2">
      <c r="A4" s="269" t="s">
        <v>63</v>
      </c>
      <c r="B4" s="269"/>
      <c r="C4" s="269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116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113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114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115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117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104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2" t="s">
        <v>91</v>
      </c>
      <c r="B1" s="232"/>
      <c r="C1" s="232"/>
      <c r="D1" s="232"/>
      <c r="E1" s="232"/>
      <c r="F1" s="232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0" t="s">
        <v>62</v>
      </c>
      <c r="B3" s="270"/>
      <c r="C3" s="270"/>
      <c r="D3" s="270"/>
      <c r="E3" s="270"/>
      <c r="F3" s="270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1" t="s">
        <v>112</v>
      </c>
      <c r="B6" s="271"/>
      <c r="C6" s="271"/>
      <c r="D6" s="271"/>
      <c r="E6" s="271"/>
      <c r="F6" s="271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2" t="s">
        <v>72</v>
      </c>
      <c r="E8" s="272"/>
      <c r="F8" s="272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3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4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5" t="s">
        <v>111</v>
      </c>
      <c r="B1" s="275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1. Transporte Escolar</vt:lpstr>
      <vt:lpstr>2.Encargos Sociais</vt:lpstr>
      <vt:lpstr>3.BDI</vt:lpstr>
      <vt:lpstr>4. Depreciação</vt:lpstr>
      <vt:lpstr>Plan1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2023-11-21T15:41:19Z</cp:lastPrinted>
  <dcterms:created xsi:type="dcterms:W3CDTF">2000-12-13T10:02:50Z</dcterms:created>
  <dcterms:modified xsi:type="dcterms:W3CDTF">2023-11-27T18:05:39Z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